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ageosvfs10g\ゼロカーボン推進室\令和8年度\100_900_省エネ対策（第一）\002_902_住宅断熱改修奨励金（第二）\040_902_4庶務・受付【05】\04.任意様式\"/>
    </mc:Choice>
  </mc:AlternateContent>
  <xr:revisionPtr revIDLastSave="0" documentId="13_ncr:1_{0DD5D382-024B-43B9-AC73-17786AFE5D2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算定シート" sheetId="6" r:id="rId1"/>
    <sheet name="算定シート【記入例】" sheetId="5" r:id="rId2"/>
  </sheets>
  <definedNames>
    <definedName name="_xlnm.Print_Area" localSheetId="0">算定シート!$A$1:$J$48</definedName>
    <definedName name="_xlnm.Print_Area" localSheetId="1">算定シート【記入例】!$A$1:$J$48</definedName>
  </definedNames>
  <calcPr calcId="191029"/>
</workbook>
</file>

<file path=xl/calcChain.xml><?xml version="1.0" encoding="utf-8"?>
<calcChain xmlns="http://schemas.openxmlformats.org/spreadsheetml/2006/main">
  <c r="F40" i="6" l="1"/>
  <c r="E40" i="6"/>
  <c r="F16" i="6" l="1"/>
  <c r="D39" i="6" l="1"/>
  <c r="F39" i="6" s="1"/>
  <c r="F19" i="6"/>
  <c r="G19" i="6" s="1"/>
  <c r="F10" i="6" l="1"/>
  <c r="F18" i="5" l="1"/>
  <c r="G18" i="5" s="1"/>
  <c r="F19" i="5"/>
  <c r="G19" i="5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F18" i="6"/>
  <c r="G18" i="6" s="1"/>
  <c r="F17" i="6"/>
  <c r="G17" i="6" s="1"/>
  <c r="G16" i="6"/>
  <c r="E22" i="6" s="1"/>
  <c r="F15" i="6"/>
  <c r="G15" i="6" s="1"/>
  <c r="F14" i="6"/>
  <c r="G14" i="6" s="1"/>
  <c r="F13" i="6"/>
  <c r="G13" i="6" s="1"/>
  <c r="F12" i="6"/>
  <c r="G12" i="6" s="1"/>
  <c r="F11" i="6"/>
  <c r="G11" i="6" s="1"/>
  <c r="G10" i="6"/>
  <c r="E40" i="5"/>
  <c r="F16" i="5"/>
  <c r="F17" i="5"/>
  <c r="F11" i="5"/>
  <c r="F12" i="5"/>
  <c r="F13" i="5"/>
  <c r="F14" i="5"/>
  <c r="F15" i="5"/>
  <c r="F10" i="5"/>
  <c r="D39" i="5"/>
  <c r="F39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0" i="5"/>
  <c r="F30" i="5" s="1"/>
  <c r="E23" i="6" l="1"/>
  <c r="F23" i="6" s="1"/>
  <c r="E24" i="6"/>
  <c r="F24" i="6" s="1"/>
  <c r="E25" i="6"/>
  <c r="F25" i="6" s="1"/>
  <c r="F40" i="5"/>
  <c r="G13" i="5"/>
  <c r="G10" i="5"/>
  <c r="E22" i="5" s="1"/>
  <c r="F22" i="5" s="1"/>
  <c r="G16" i="5"/>
  <c r="G17" i="5"/>
  <c r="G11" i="5"/>
  <c r="G12" i="5"/>
  <c r="G14" i="5"/>
  <c r="G15" i="5"/>
  <c r="E26" i="6" l="1"/>
  <c r="E24" i="5"/>
  <c r="F24" i="5" s="1"/>
  <c r="F22" i="6"/>
  <c r="F26" i="6" s="1"/>
  <c r="D6" i="6" s="1"/>
  <c r="E25" i="5"/>
  <c r="F25" i="5" s="1"/>
  <c r="E23" i="5"/>
  <c r="F23" i="5" s="1"/>
  <c r="F26" i="5" l="1"/>
  <c r="D6" i="5" s="1"/>
  <c r="E26" i="5"/>
</calcChain>
</file>

<file path=xl/sharedStrings.xml><?xml version="1.0" encoding="utf-8"?>
<sst xmlns="http://schemas.openxmlformats.org/spreadsheetml/2006/main" count="147" uniqueCount="88">
  <si>
    <t>メーカー名</t>
  </si>
  <si>
    <t>型式・商品名等</t>
  </si>
  <si>
    <t>開口部の断熱改修</t>
    <phoneticPr fontId="4"/>
  </si>
  <si>
    <t>上尾市住宅断熱改修奨励金算定シート</t>
    <rPh sb="12" eb="14">
      <t>サンテイ</t>
    </rPh>
    <phoneticPr fontId="4"/>
  </si>
  <si>
    <t>申請者</t>
    <phoneticPr fontId="4"/>
  </si>
  <si>
    <t>住　　所</t>
    <phoneticPr fontId="4"/>
  </si>
  <si>
    <t>氏　　名</t>
    <phoneticPr fontId="4"/>
  </si>
  <si>
    <t>所 在 地</t>
    <phoneticPr fontId="4"/>
  </si>
  <si>
    <t>電話番号</t>
    <phoneticPr fontId="4"/>
  </si>
  <si>
    <t>商号または名称</t>
    <phoneticPr fontId="4"/>
  </si>
  <si>
    <t xml:space="preserve">〒
</t>
    <phoneticPr fontId="4"/>
  </si>
  <si>
    <t>No</t>
  </si>
  <si>
    <t>No</t>
    <phoneticPr fontId="4"/>
  </si>
  <si>
    <t>幅・W（ｍｍ）</t>
    <rPh sb="0" eb="1">
      <t>ハバ</t>
    </rPh>
    <phoneticPr fontId="4"/>
  </si>
  <si>
    <t>高さ・H(mm)</t>
    <rPh sb="0" eb="1">
      <t>タカ</t>
    </rPh>
    <phoneticPr fontId="4"/>
  </si>
  <si>
    <t>開口部のサイズ</t>
    <rPh sb="0" eb="3">
      <t>カイコウブ</t>
    </rPh>
    <phoneticPr fontId="4"/>
  </si>
  <si>
    <t>4.0㎡以上</t>
  </si>
  <si>
    <t>2.8㎡以上4.0㎡未満</t>
  </si>
  <si>
    <t>1.6㎡以上2.8㎡未満</t>
  </si>
  <si>
    <t>0.2㎡以上1.6㎡未満</t>
  </si>
  <si>
    <t>内窓の設置</t>
  </si>
  <si>
    <t>外窓の交換</t>
  </si>
  <si>
    <t>ガラスの交換</t>
  </si>
  <si>
    <t>開口部の寸法</t>
    <phoneticPr fontId="4"/>
  </si>
  <si>
    <t>特大</t>
    <rPh sb="0" eb="2">
      <t>トクダイ</t>
    </rPh>
    <phoneticPr fontId="4"/>
  </si>
  <si>
    <t>大</t>
    <rPh sb="0" eb="1">
      <t>ダイ</t>
    </rPh>
    <phoneticPr fontId="4"/>
  </si>
  <si>
    <t>中</t>
    <rPh sb="0" eb="1">
      <t>チュウ</t>
    </rPh>
    <phoneticPr fontId="4"/>
  </si>
  <si>
    <t>小</t>
    <rPh sb="0" eb="1">
      <t>ショウ</t>
    </rPh>
    <phoneticPr fontId="4"/>
  </si>
  <si>
    <t>サイズ区分</t>
    <rPh sb="3" eb="5">
      <t>クブン</t>
    </rPh>
    <phoneticPr fontId="4"/>
  </si>
  <si>
    <t>該当箇所</t>
    <rPh sb="0" eb="2">
      <t>ガイトウ</t>
    </rPh>
    <rPh sb="2" eb="4">
      <t>カショ</t>
    </rPh>
    <phoneticPr fontId="4"/>
  </si>
  <si>
    <t>小計</t>
    <rPh sb="0" eb="2">
      <t>ショウケイ</t>
    </rPh>
    <phoneticPr fontId="4"/>
  </si>
  <si>
    <t>担当者名
（連絡先）</t>
    <phoneticPr fontId="4"/>
  </si>
  <si>
    <t>躯体の断熱改修</t>
    <rPh sb="0" eb="2">
      <t>クタイ</t>
    </rPh>
    <phoneticPr fontId="4"/>
  </si>
  <si>
    <t>対象箇所</t>
    <rPh sb="0" eb="2">
      <t>タイショウ</t>
    </rPh>
    <rPh sb="2" eb="4">
      <t>カショ</t>
    </rPh>
    <phoneticPr fontId="4"/>
  </si>
  <si>
    <t>型式・商品名等</t>
    <phoneticPr fontId="4"/>
  </si>
  <si>
    <t>計</t>
    <rPh sb="0" eb="1">
      <t>ケイ</t>
    </rPh>
    <phoneticPr fontId="4"/>
  </si>
  <si>
    <t>交付申請額</t>
    <rPh sb="0" eb="2">
      <t>コウフ</t>
    </rPh>
    <rPh sb="2" eb="5">
      <t>シンセイガク</t>
    </rPh>
    <phoneticPr fontId="4"/>
  </si>
  <si>
    <t>面積（㎥）</t>
    <rPh sb="0" eb="2">
      <t>メンセキ</t>
    </rPh>
    <phoneticPr fontId="4"/>
  </si>
  <si>
    <t>熱貫流
（W/(㎡･K)）</t>
    <rPh sb="0" eb="3">
      <t>ネツカンリュウ</t>
    </rPh>
    <phoneticPr fontId="4"/>
  </si>
  <si>
    <t>奨励金単価</t>
    <rPh sb="0" eb="3">
      <t>ショウレイキン</t>
    </rPh>
    <rPh sb="3" eb="5">
      <t>タンカ</t>
    </rPh>
    <phoneticPr fontId="4"/>
  </si>
  <si>
    <t>奨励金単価
（1箇所につき）</t>
    <rPh sb="0" eb="3">
      <t>ショウレイキン</t>
    </rPh>
    <rPh sb="3" eb="5">
      <t>タンカ</t>
    </rPh>
    <phoneticPr fontId="4"/>
  </si>
  <si>
    <t>計</t>
    <rPh sb="0" eb="1">
      <t>ケイ</t>
    </rPh>
    <phoneticPr fontId="4"/>
  </si>
  <si>
    <t>令和〇年〇月〇日</t>
    <rPh sb="0" eb="2">
      <t>レイワ</t>
    </rPh>
    <rPh sb="3" eb="4">
      <t>ネン</t>
    </rPh>
    <rPh sb="5" eb="6">
      <t>ツキ</t>
    </rPh>
    <rPh sb="7" eb="8">
      <t>ヒ</t>
    </rPh>
    <phoneticPr fontId="4"/>
  </si>
  <si>
    <t>〒○○○-○○○○
埼玉県上尾市・・・・・・・</t>
    <phoneticPr fontId="4"/>
  </si>
  <si>
    <t>△△△-△△△-△△△△</t>
    <phoneticPr fontId="4"/>
  </si>
  <si>
    <t>○○○○会社</t>
    <phoneticPr fontId="4"/>
  </si>
  <si>
    <t>担当△△　△△　（***-****-****）</t>
    <phoneticPr fontId="4"/>
  </si>
  <si>
    <t>〒○○○-○○○○
上尾市・・・・・・・</t>
    <rPh sb="10" eb="13">
      <t>アゲオシ</t>
    </rPh>
    <phoneticPr fontId="4"/>
  </si>
  <si>
    <t>○○　○○</t>
    <phoneticPr fontId="4"/>
  </si>
  <si>
    <t>(株)○○</t>
  </si>
  <si>
    <t>(株)○○</t>
    <rPh sb="0" eb="3">
      <t>カブシキガイシャ</t>
    </rPh>
    <phoneticPr fontId="4"/>
  </si>
  <si>
    <t>(株)○○</t>
    <phoneticPr fontId="4"/>
  </si>
  <si>
    <t>○○窓U　ABC37</t>
    <rPh sb="2" eb="3">
      <t>マド</t>
    </rPh>
    <phoneticPr fontId="4"/>
  </si>
  <si>
    <t>○○窓U　ABC37</t>
    <phoneticPr fontId="4"/>
  </si>
  <si>
    <t>〇〇窓　003EFD</t>
    <rPh sb="2" eb="3">
      <t>マド</t>
    </rPh>
    <phoneticPr fontId="4"/>
  </si>
  <si>
    <t>〇〇窓　003EFD</t>
    <phoneticPr fontId="4"/>
  </si>
  <si>
    <t>○○ガラス　XYZ</t>
    <phoneticPr fontId="4"/>
  </si>
  <si>
    <t>１階和室床</t>
    <rPh sb="1" eb="2">
      <t>カイ</t>
    </rPh>
    <rPh sb="2" eb="4">
      <t>ワシツ</t>
    </rPh>
    <rPh sb="4" eb="5">
      <t>ユカ</t>
    </rPh>
    <phoneticPr fontId="4"/>
  </si>
  <si>
    <t>１階和室壁</t>
    <rPh sb="1" eb="2">
      <t>カイ</t>
    </rPh>
    <rPh sb="2" eb="4">
      <t>ワシツ</t>
    </rPh>
    <rPh sb="4" eb="5">
      <t>カベ</t>
    </rPh>
    <phoneticPr fontId="4"/>
  </si>
  <si>
    <t>ABC100壁パネル</t>
    <phoneticPr fontId="4"/>
  </si>
  <si>
    <t>(株)△△</t>
    <phoneticPr fontId="4"/>
  </si>
  <si>
    <t>セルロースファイバー1</t>
    <phoneticPr fontId="4"/>
  </si>
  <si>
    <t>令和　年　月　日</t>
    <rPh sb="0" eb="2">
      <t>レイワ</t>
    </rPh>
    <rPh sb="3" eb="4">
      <t>ネン</t>
    </rPh>
    <rPh sb="6" eb="7">
      <t>ヒ</t>
    </rPh>
    <phoneticPr fontId="4"/>
  </si>
  <si>
    <t>作成年月日</t>
    <rPh sb="0" eb="2">
      <t>サクセイ</t>
    </rPh>
    <rPh sb="2" eb="5">
      <t>ネンガッピ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</si>
  <si>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</si>
  <si>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</si>
  <si>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</si>
  <si>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</si>
  <si>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</si>
  <si>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</si>
  <si>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</si>
  <si>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計算書
作成者</t>
    <rPh sb="0" eb="3">
      <t>ケイサンショ</t>
    </rPh>
    <rPh sb="4" eb="7">
      <t>サクセイシャ</t>
    </rPh>
    <phoneticPr fontId="4"/>
  </si>
  <si>
    <t>施工内容</t>
    <rPh sb="0" eb="4">
      <t>セコウナイヨウ</t>
    </rPh>
    <phoneticPr fontId="4"/>
  </si>
  <si>
    <r>
      <t>施工面積</t>
    </r>
    <r>
      <rPr>
        <b/>
        <vertAlign val="subscript"/>
        <sz val="11"/>
        <color theme="1"/>
        <rFont val="Yu Gothic"/>
        <family val="3"/>
        <charset val="128"/>
      </rPr>
      <t>※</t>
    </r>
    <r>
      <rPr>
        <b/>
        <sz val="11"/>
        <color theme="1"/>
        <rFont val="Yu Gothic"/>
        <family val="3"/>
        <charset val="128"/>
      </rPr>
      <t xml:space="preserve">
（㎡）</t>
    </r>
    <rPh sb="0" eb="4">
      <t>セコウメンセキ</t>
    </rPh>
    <phoneticPr fontId="4"/>
  </si>
  <si>
    <t>※施工面積は小数第二位切捨てで入力してください。</t>
    <rPh sb="1" eb="3">
      <t>セコウ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</si>
  <si>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</si>
  <si>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</si>
  <si>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</si>
  <si>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</si>
  <si>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</si>
  <si>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</si>
  <si>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</si>
  <si>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</si>
  <si>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</si>
  <si>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</si>
  <si>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施工箇所数
（該当数）</t>
    <rPh sb="0" eb="5">
      <t>セコウカショスウ</t>
    </rPh>
    <rPh sb="7" eb="10">
      <t>ガイトウスウ</t>
    </rPh>
    <phoneticPr fontId="4"/>
  </si>
  <si>
    <t>※施工面積は小数第１位切捨てで入力してください。</t>
    <rPh sb="1" eb="3">
      <t>セコウ</t>
    </rPh>
    <phoneticPr fontId="4"/>
  </si>
  <si>
    <t>上尾市</t>
    <rPh sb="0" eb="3">
      <t>アゲオシ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</si>
</sst>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.0;[Red]\-#,##0.0"/>
    <numFmt numFmtId="178" formatCode="0.0"/>
  </numFmts>
  <fonts count="15">
    <font>
      <sz val="11"/>
      <color theme="1"/>
      <name val="Yu Gothic"/>
    </font>
    <font>
      <u/>
      <sz val="11"/>
      <color theme="10"/>
      <name val="Yu Gothic"/>
      <family val="3"/>
      <charset val="128"/>
    </font>
    <font>
      <u/>
      <sz val="11"/>
      <color theme="11"/>
      <name val="Yu Gothic"/>
      <family val="3"/>
      <charset val="128"/>
    </font>
    <font>
      <sz val="11"/>
      <color theme="1"/>
      <name val="Yu Gothic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Yu Gothic"/>
      <family val="3"/>
      <charset val="128"/>
    </font>
    <font>
      <b/>
      <sz val="14"/>
      <color theme="1"/>
      <name val="Yu Gothic"/>
      <family val="3"/>
      <charset val="128"/>
    </font>
    <font>
      <sz val="14"/>
      <color theme="1"/>
      <name val="Yu Gothic"/>
      <family val="3"/>
      <charset val="128"/>
    </font>
    <font>
      <b/>
      <sz val="18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12"/>
      <color theme="1"/>
      <name val="Yu Gothic"/>
      <family val="3"/>
      <charset val="128"/>
    </font>
    <font>
      <b/>
      <sz val="8"/>
      <color theme="1"/>
      <name val="Yu Gothic"/>
      <family val="3"/>
      <charset val="128"/>
    </font>
    <font>
      <sz val="11"/>
      <color theme="1"/>
      <name val="ＭＳ 明朝"/>
      <family val="1"/>
      <charset val="128"/>
    </font>
    <font>
      <b/>
      <vertAlign val="subscript"/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38" fontId="0" fillId="0" borderId="4" xfId="3" applyFont="1" applyBorder="1">
      <alignment vertical="center"/>
    </xf>
    <xf numFmtId="0" fontId="3" fillId="0" borderId="0" xfId="0" applyFont="1">
      <alignment vertical="center"/>
    </xf>
    <xf numFmtId="38" fontId="5" fillId="0" borderId="0" xfId="3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8" fontId="0" fillId="0" borderId="9" xfId="3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0" fillId="0" borderId="13" xfId="3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38" fontId="0" fillId="0" borderId="17" xfId="3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5" fillId="0" borderId="2" xfId="3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38" fontId="0" fillId="0" borderId="22" xfId="3" applyFont="1" applyBorder="1">
      <alignment vertical="center"/>
    </xf>
    <xf numFmtId="177" fontId="3" fillId="4" borderId="13" xfId="3" applyNumberFormat="1" applyFont="1" applyFill="1" applyBorder="1">
      <alignment vertical="center"/>
    </xf>
    <xf numFmtId="177" fontId="3" fillId="4" borderId="4" xfId="3" applyNumberFormat="1" applyFont="1" applyFill="1" applyBorder="1">
      <alignment vertical="center"/>
    </xf>
    <xf numFmtId="177" fontId="3" fillId="4" borderId="11" xfId="3" applyNumberFormat="1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11" xfId="0" applyFill="1" applyBorder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5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2" xfId="0" applyFill="1" applyBorder="1">
      <alignment vertical="center"/>
    </xf>
    <xf numFmtId="0" fontId="3" fillId="4" borderId="4" xfId="0" applyFont="1" applyFill="1" applyBorder="1">
      <alignment vertical="center"/>
    </xf>
    <xf numFmtId="38" fontId="5" fillId="3" borderId="21" xfId="0" applyNumberFormat="1" applyFont="1" applyFill="1" applyBorder="1">
      <alignment vertical="center"/>
    </xf>
    <xf numFmtId="177" fontId="5" fillId="0" borderId="24" xfId="0" applyNumberFormat="1" applyFont="1" applyBorder="1">
      <alignment vertical="center"/>
    </xf>
    <xf numFmtId="0" fontId="0" fillId="0" borderId="26" xfId="0" applyBorder="1">
      <alignment vertical="center"/>
    </xf>
    <xf numFmtId="38" fontId="0" fillId="0" borderId="16" xfId="3" applyFont="1" applyBorder="1">
      <alignment vertical="center"/>
    </xf>
    <xf numFmtId="38" fontId="5" fillId="3" borderId="25" xfId="3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38" fontId="0" fillId="0" borderId="15" xfId="3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0" fillId="0" borderId="22" xfId="0" applyBorder="1" applyAlignment="1">
      <alignment vertical="center" wrapText="1"/>
    </xf>
    <xf numFmtId="178" fontId="0" fillId="0" borderId="13" xfId="0" applyNumberFormat="1" applyBorder="1" applyAlignment="1">
      <alignment vertical="center" wrapText="1"/>
    </xf>
    <xf numFmtId="38" fontId="0" fillId="0" borderId="13" xfId="3" applyFont="1" applyFill="1" applyBorder="1">
      <alignment vertical="center"/>
    </xf>
    <xf numFmtId="38" fontId="0" fillId="0" borderId="22" xfId="3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14" fillId="4" borderId="15" xfId="0" applyFont="1" applyFill="1" applyBorder="1">
      <alignment vertical="center"/>
    </xf>
    <xf numFmtId="176" fontId="6" fillId="0" borderId="3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</cellXfs>
  <cellStyles count="4">
    <cellStyle name="ハイパーリンク" xfId="1" builtinId="8" hidden="1"/>
    <cellStyle name="桁区切り" xfId="3" builtinId="6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16565</xdr:colOff>
      <xdr:row>2</xdr:row>
      <xdr:rowOff>16565</xdr:rowOff>
    </xdr:from>
    <xdr:to>
      <xdr:col>9</xdr:col>
      <xdr:colOff>1085022</xdr:colOff>
      <xdr:row>3</xdr:row>
      <xdr:rowOff>596348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0198452-7839-4EF5-B9ED-3E2DDD786319}"/>
            </a:ext>
          </a:extLst>
        </xdr:cNvPr>
        <xdr:cNvSpPr/>
      </xdr:nvSpPr>
      <xdr:spPr>
        <a:xfrm>
          <a:off x="3155674" y="463826"/>
          <a:ext cx="8009283" cy="120926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1234108</xdr:colOff>
      <xdr:row>5</xdr:row>
      <xdr:rowOff>115956</xdr:rowOff>
    </xdr:from>
    <xdr:ext cx="2509199" cy="38696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1689783-837B-41E0-A22E-D4E461B00F3F}"/>
            </a:ext>
          </a:extLst>
        </xdr:cNvPr>
        <xdr:cNvSpPr txBox="1"/>
      </xdr:nvSpPr>
      <xdr:spPr>
        <a:xfrm>
          <a:off x="8663608" y="1990476"/>
          <a:ext cx="2509199" cy="38696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交付申請書の申請者氏名、住所を入力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455544</xdr:colOff>
      <xdr:row>4</xdr:row>
      <xdr:rowOff>33132</xdr:rowOff>
    </xdr:from>
    <xdr:to>
      <xdr:col>7</xdr:col>
      <xdr:colOff>1234108</xdr:colOff>
      <xdr:row>6</xdr:row>
      <xdr:rowOff>19878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9097745-6605-4CCB-A7E2-227E084EB795}"/>
            </a:ext>
          </a:extLst>
        </xdr:cNvPr>
        <xdr:cNvCxnSpPr>
          <a:stCxn id="13" idx="1"/>
        </xdr:cNvCxnSpPr>
      </xdr:nvCxnSpPr>
      <xdr:spPr>
        <a:xfrm flipH="1" flipV="1">
          <a:off x="7885044" y="1747632"/>
          <a:ext cx="778564" cy="43632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477740</xdr:colOff>
      <xdr:row>43</xdr:row>
      <xdr:rowOff>601980</xdr:rowOff>
    </xdr:from>
    <xdr:ext cx="2394999" cy="134873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6216CE-9C48-46C5-8B5A-A0988C48AE31}"/>
            </a:ext>
          </a:extLst>
        </xdr:cNvPr>
        <xdr:cNvSpPr txBox="1"/>
      </xdr:nvSpPr>
      <xdr:spPr>
        <a:xfrm>
          <a:off x="6756620" y="17632680"/>
          <a:ext cx="2394999" cy="134873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業者が計算書を作成した場合は、作成者を記入してください。申請者本人が作成した場合、この欄は記入不要です。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確認事項があった場合に連絡するため、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日中連絡が可能な担当者の氏名、連絡先を記入してください。</a:t>
          </a:r>
        </a:p>
      </xdr:txBody>
    </xdr:sp>
    <xdr:clientData/>
  </xdr:oneCellAnchor>
  <xdr:twoCellAnchor>
    <xdr:from>
      <xdr:col>3</xdr:col>
      <xdr:colOff>0</xdr:colOff>
      <xdr:row>46</xdr:row>
      <xdr:rowOff>0</xdr:rowOff>
    </xdr:from>
    <xdr:to>
      <xdr:col>6</xdr:col>
      <xdr:colOff>24848</xdr:colOff>
      <xdr:row>46</xdr:row>
      <xdr:rowOff>588065</xdr:rowOff>
    </xdr:to>
    <xdr:sp macro="" textlink="">
      <xdr:nvSpPr>
        <xdr:cNvPr id="24" name="角丸四角形 3">
          <a:extLst>
            <a:ext uri="{FF2B5EF4-FFF2-40B4-BE49-F238E27FC236}">
              <a16:creationId xmlns:a16="http://schemas.microsoft.com/office/drawing/2014/main" id="{D4E1A689-1A4F-4633-BC9E-55321BD705E2}"/>
            </a:ext>
          </a:extLst>
        </xdr:cNvPr>
        <xdr:cNvSpPr/>
      </xdr:nvSpPr>
      <xdr:spPr>
        <a:xfrm>
          <a:off x="3139109" y="19281913"/>
          <a:ext cx="3172239" cy="58806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8283</xdr:colOff>
      <xdr:row>8</xdr:row>
      <xdr:rowOff>389284</xdr:rowOff>
    </xdr:from>
    <xdr:to>
      <xdr:col>10</xdr:col>
      <xdr:colOff>8283</xdr:colOff>
      <xdr:row>16</xdr:row>
      <xdr:rowOff>74544</xdr:rowOff>
    </xdr:to>
    <xdr:sp macro="" textlink="">
      <xdr:nvSpPr>
        <xdr:cNvPr id="28" name="角丸四角形 3">
          <a:extLst>
            <a:ext uri="{FF2B5EF4-FFF2-40B4-BE49-F238E27FC236}">
              <a16:creationId xmlns:a16="http://schemas.microsoft.com/office/drawing/2014/main" id="{DBB5902E-21FC-4C29-A75D-8C297BF41B83}"/>
            </a:ext>
          </a:extLst>
        </xdr:cNvPr>
        <xdr:cNvSpPr/>
      </xdr:nvSpPr>
      <xdr:spPr>
        <a:xfrm>
          <a:off x="438979" y="2990023"/>
          <a:ext cx="10759108" cy="23522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152400</xdr:colOff>
      <xdr:row>17</xdr:row>
      <xdr:rowOff>91109</xdr:rowOff>
    </xdr:from>
    <xdr:ext cx="3353463" cy="154372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9CA7313-99C9-4A5D-B76E-97A21F965B41}"/>
            </a:ext>
          </a:extLst>
        </xdr:cNvPr>
        <xdr:cNvSpPr txBox="1"/>
      </xdr:nvSpPr>
      <xdr:spPr>
        <a:xfrm>
          <a:off x="7592291" y="5757618"/>
          <a:ext cx="3353463" cy="15437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内訳書の上から順番に記入をしてください。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は写真や図面と対応すること。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施工内容はプルダウンで選択。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幅・高さ、メーカー名・型式・熱貫流は製品の情報を正確に入力してください。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面積・サイズは自動で表示されます。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231914</xdr:colOff>
      <xdr:row>16</xdr:row>
      <xdr:rowOff>107674</xdr:rowOff>
    </xdr:from>
    <xdr:to>
      <xdr:col>8</xdr:col>
      <xdr:colOff>770283</xdr:colOff>
      <xdr:row>17</xdr:row>
      <xdr:rowOff>91109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6846216D-D884-4D8E-B325-E7F7D92AE67A}"/>
            </a:ext>
          </a:extLst>
        </xdr:cNvPr>
        <xdr:cNvCxnSpPr/>
      </xdr:nvCxnSpPr>
      <xdr:spPr>
        <a:xfrm flipH="1" flipV="1">
          <a:off x="9069457" y="5375413"/>
          <a:ext cx="538369" cy="2981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9</xdr:col>
      <xdr:colOff>325348</xdr:colOff>
      <xdr:row>0</xdr:row>
      <xdr:rowOff>122822</xdr:rowOff>
    </xdr:from>
    <xdr:ext cx="761116" cy="30754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FDAFBD8-F1E0-4D2C-9ECB-6A7053402B73}"/>
            </a:ext>
          </a:extLst>
        </xdr:cNvPr>
        <xdr:cNvSpPr txBox="1"/>
      </xdr:nvSpPr>
      <xdr:spPr>
        <a:xfrm>
          <a:off x="10403413" y="122822"/>
          <a:ext cx="761116" cy="30754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記入例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</xdr:txBody>
    </xdr:sp>
    <xdr:clientData/>
  </xdr:oneCellAnchor>
  <xdr:oneCellAnchor>
    <xdr:from>
      <xdr:col>2</xdr:col>
      <xdr:colOff>754061</xdr:colOff>
      <xdr:row>15</xdr:row>
      <xdr:rowOff>235527</xdr:rowOff>
    </xdr:from>
    <xdr:ext cx="2200382" cy="101286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2597E52-405D-402B-90B1-F21077111157}"/>
            </a:ext>
          </a:extLst>
        </xdr:cNvPr>
        <xdr:cNvSpPr txBox="1"/>
      </xdr:nvSpPr>
      <xdr:spPr>
        <a:xfrm>
          <a:off x="2513588" y="5264727"/>
          <a:ext cx="2200382" cy="101286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削除した場合は、最後に計算式を確認してください。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419527</xdr:colOff>
      <xdr:row>28</xdr:row>
      <xdr:rowOff>453776</xdr:rowOff>
    </xdr:from>
    <xdr:to>
      <xdr:col>8</xdr:col>
      <xdr:colOff>25685</xdr:colOff>
      <xdr:row>31</xdr:row>
      <xdr:rowOff>8562</xdr:rowOff>
    </xdr:to>
    <xdr:sp macro="" textlink="">
      <xdr:nvSpPr>
        <xdr:cNvPr id="36" name="角丸四角形 3">
          <a:extLst>
            <a:ext uri="{FF2B5EF4-FFF2-40B4-BE49-F238E27FC236}">
              <a16:creationId xmlns:a16="http://schemas.microsoft.com/office/drawing/2014/main" id="{0BD96357-AABC-402E-8A90-9097C6A3645A}"/>
            </a:ext>
          </a:extLst>
        </xdr:cNvPr>
        <xdr:cNvSpPr/>
      </xdr:nvSpPr>
      <xdr:spPr>
        <a:xfrm>
          <a:off x="419527" y="10950540"/>
          <a:ext cx="8450495" cy="65069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</xdr:col>
      <xdr:colOff>687094</xdr:colOff>
      <xdr:row>33</xdr:row>
      <xdr:rowOff>253492</xdr:rowOff>
    </xdr:from>
    <xdr:ext cx="2153781" cy="1004499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A4FF837-FB1B-492A-B9A5-18E5526813B0}"/>
            </a:ext>
          </a:extLst>
        </xdr:cNvPr>
        <xdr:cNvSpPr txBox="1"/>
      </xdr:nvSpPr>
      <xdr:spPr>
        <a:xfrm>
          <a:off x="1116585" y="12778001"/>
          <a:ext cx="2153781" cy="10044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16234</xdr:colOff>
      <xdr:row>2</xdr:row>
      <xdr:rowOff>14246</xdr:rowOff>
    </xdr:from>
    <xdr:to>
      <xdr:col>9</xdr:col>
      <xdr:colOff>1084691</xdr:colOff>
      <xdr:row>3</xdr:row>
      <xdr:rowOff>594029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729D1B12-DF1A-471C-A5F0-3598790E734F}"/>
            </a:ext>
          </a:extLst>
        </xdr:cNvPr>
        <xdr:cNvSpPr/>
      </xdr:nvSpPr>
      <xdr:spPr>
        <a:xfrm>
          <a:off x="3155674" y="463826"/>
          <a:ext cx="8002657" cy="12122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358141</xdr:colOff>
      <xdr:row>4</xdr:row>
      <xdr:rowOff>106681</xdr:rowOff>
    </xdr:from>
    <xdr:to>
      <xdr:col>4</xdr:col>
      <xdr:colOff>114301</xdr:colOff>
      <xdr:row>6</xdr:row>
      <xdr:rowOff>114301</xdr:rowOff>
    </xdr:to>
    <xdr:sp macro="" textlink="">
      <xdr:nvSpPr>
        <xdr:cNvPr id="20" name="角丸四角形 3">
          <a:extLst>
            <a:ext uri="{FF2B5EF4-FFF2-40B4-BE49-F238E27FC236}">
              <a16:creationId xmlns:a16="http://schemas.microsoft.com/office/drawing/2014/main" id="{9A18616E-D886-46D2-8A3A-AE829E9D21BD}"/>
            </a:ext>
          </a:extLst>
        </xdr:cNvPr>
        <xdr:cNvSpPr/>
      </xdr:nvSpPr>
      <xdr:spPr>
        <a:xfrm>
          <a:off x="358141" y="1821181"/>
          <a:ext cx="4038600" cy="457200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350520</xdr:colOff>
      <xdr:row>4</xdr:row>
      <xdr:rowOff>144780</xdr:rowOff>
    </xdr:from>
    <xdr:ext cx="2509199" cy="64008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E4567D4-4E85-4EE7-8541-5EF5661C7E71}"/>
            </a:ext>
          </a:extLst>
        </xdr:cNvPr>
        <xdr:cNvSpPr txBox="1"/>
      </xdr:nvSpPr>
      <xdr:spPr>
        <a:xfrm>
          <a:off x="4632960" y="1859280"/>
          <a:ext cx="2509199" cy="64008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自動で算出されます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申請書にこの金額を記入してください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91440</xdr:colOff>
      <xdr:row>6</xdr:row>
      <xdr:rowOff>99060</xdr:rowOff>
    </xdr:from>
    <xdr:to>
      <xdr:col>4</xdr:col>
      <xdr:colOff>350520</xdr:colOff>
      <xdr:row>7</xdr:row>
      <xdr:rowOff>99060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3B3178F-D514-42EB-A267-7BB2F23C48AF}"/>
            </a:ext>
          </a:extLst>
        </xdr:cNvPr>
        <xdr:cNvCxnSpPr/>
      </xdr:nvCxnSpPr>
      <xdr:spPr>
        <a:xfrm flipH="1" flipV="1">
          <a:off x="4373880" y="2263140"/>
          <a:ext cx="259080" cy="16002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1051560</xdr:colOff>
      <xdr:row>19</xdr:row>
      <xdr:rowOff>160019</xdr:rowOff>
    </xdr:from>
    <xdr:to>
      <xdr:col>6</xdr:col>
      <xdr:colOff>180108</xdr:colOff>
      <xdr:row>26</xdr:row>
      <xdr:rowOff>110835</xdr:rowOff>
    </xdr:to>
    <xdr:sp macro="" textlink="">
      <xdr:nvSpPr>
        <xdr:cNvPr id="21" name="角丸四角形 3">
          <a:extLst>
            <a:ext uri="{FF2B5EF4-FFF2-40B4-BE49-F238E27FC236}">
              <a16:creationId xmlns:a16="http://schemas.microsoft.com/office/drawing/2014/main" id="{838D85CB-462D-49CD-B64B-6BD14E90596F}"/>
            </a:ext>
          </a:extLst>
        </xdr:cNvPr>
        <xdr:cNvSpPr/>
      </xdr:nvSpPr>
      <xdr:spPr>
        <a:xfrm>
          <a:off x="4191000" y="6362699"/>
          <a:ext cx="2336568" cy="2366356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754381</xdr:colOff>
      <xdr:row>23</xdr:row>
      <xdr:rowOff>45720</xdr:rowOff>
    </xdr:from>
    <xdr:ext cx="1821180" cy="6629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AD0F40-D156-4304-AD6A-0648BF39681F}"/>
            </a:ext>
          </a:extLst>
        </xdr:cNvPr>
        <xdr:cNvSpPr txBox="1"/>
      </xdr:nvSpPr>
      <xdr:spPr>
        <a:xfrm>
          <a:off x="7101841" y="7726680"/>
          <a:ext cx="1821180" cy="66294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申請書の内訳欄には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198121</xdr:colOff>
      <xdr:row>23</xdr:row>
      <xdr:rowOff>53340</xdr:rowOff>
    </xdr:from>
    <xdr:to>
      <xdr:col>6</xdr:col>
      <xdr:colOff>754381</xdr:colOff>
      <xdr:row>24</xdr:row>
      <xdr:rowOff>64770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9FAF66C7-FE1E-4E24-BF6C-6414DFC6F1A2}"/>
            </a:ext>
          </a:extLst>
        </xdr:cNvPr>
        <xdr:cNvCxnSpPr>
          <a:stCxn id="25" idx="1"/>
        </xdr:cNvCxnSpPr>
      </xdr:nvCxnSpPr>
      <xdr:spPr>
        <a:xfrm flipH="1" flipV="1">
          <a:off x="6545581" y="7734300"/>
          <a:ext cx="556260" cy="32385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22861</xdr:colOff>
      <xdr:row>38</xdr:row>
      <xdr:rowOff>251460</xdr:rowOff>
    </xdr:from>
    <xdr:to>
      <xdr:col>6</xdr:col>
      <xdr:colOff>121921</xdr:colOff>
      <xdr:row>40</xdr:row>
      <xdr:rowOff>91440</xdr:rowOff>
    </xdr:to>
    <xdr:sp macro="" textlink="">
      <xdr:nvSpPr>
        <xdr:cNvPr id="27" name="角丸四角形 3">
          <a:extLst>
            <a:ext uri="{FF2B5EF4-FFF2-40B4-BE49-F238E27FC236}">
              <a16:creationId xmlns:a16="http://schemas.microsoft.com/office/drawing/2014/main" id="{96636CD9-99D4-4AE2-86FD-F397F2F50386}"/>
            </a:ext>
          </a:extLst>
        </xdr:cNvPr>
        <xdr:cNvSpPr/>
      </xdr:nvSpPr>
      <xdr:spPr>
        <a:xfrm>
          <a:off x="4236721" y="12786360"/>
          <a:ext cx="2232660" cy="464820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449580</xdr:colOff>
      <xdr:row>39</xdr:row>
      <xdr:rowOff>53340</xdr:rowOff>
    </xdr:from>
    <xdr:ext cx="3131820" cy="41148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4FA7248-6185-4969-A9A1-3E018B8D46DB}"/>
            </a:ext>
          </a:extLst>
        </xdr:cNvPr>
        <xdr:cNvSpPr txBox="1"/>
      </xdr:nvSpPr>
      <xdr:spPr>
        <a:xfrm>
          <a:off x="6797040" y="12900660"/>
          <a:ext cx="3131820" cy="41148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申請書の内訳欄は、この数字を記入してください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121921</xdr:colOff>
      <xdr:row>39</xdr:row>
      <xdr:rowOff>171450</xdr:rowOff>
    </xdr:from>
    <xdr:to>
      <xdr:col>6</xdr:col>
      <xdr:colOff>449580</xdr:colOff>
      <xdr:row>39</xdr:row>
      <xdr:rowOff>259080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7598EFAA-0785-4C7E-8AC0-C5740541F200}"/>
            </a:ext>
          </a:extLst>
        </xdr:cNvPr>
        <xdr:cNvCxnSpPr>
          <a:stCxn id="31" idx="1"/>
          <a:endCxn id="27" idx="3"/>
        </xdr:cNvCxnSpPr>
      </xdr:nvCxnSpPr>
      <xdr:spPr>
        <a:xfrm flipH="1" flipV="1">
          <a:off x="6469381" y="13018770"/>
          <a:ext cx="327659" cy="8763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7A6F-CC8C-4B91-9F8B-031A8A294360}">
  <sheetPr>
    <pageSetUpPr fitToPage="1"/>
  </sheetPr>
  <dimension ref="B1:K48"/>
  <sheetViews>
    <sheetView tabSelected="1" view="pageBreakPreview" topLeftCell="A25" zoomScale="92" zoomScaleNormal="94" zoomScaleSheetLayoutView="92" workbookViewId="0">
      <selection activeCell="F40" sqref="F40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5" customWidth="1"/>
    <col min="5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88" t="s">
        <v>4</v>
      </c>
      <c r="C3" s="17" t="s">
        <v>5</v>
      </c>
      <c r="D3" s="90" t="s">
        <v>87</v>
      </c>
      <c r="E3" s="90"/>
      <c r="F3" s="90"/>
      <c r="G3" s="90"/>
      <c r="H3" s="90"/>
      <c r="I3" s="90"/>
      <c r="J3" s="91"/>
    </row>
    <row r="4" spans="2:10" ht="49.95" customHeight="1" thickBot="1">
      <c r="B4" s="89"/>
      <c r="C4" s="18" t="s">
        <v>6</v>
      </c>
      <c r="D4" s="86"/>
      <c r="E4" s="86"/>
      <c r="F4" s="86"/>
      <c r="G4" s="86"/>
      <c r="H4" s="86"/>
      <c r="I4" s="86"/>
      <c r="J4" s="87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92" t="s">
        <v>36</v>
      </c>
      <c r="C6" s="93"/>
      <c r="D6" s="71">
        <f>IF(F26+F40&gt;=100000,100000,F26+F40)</f>
        <v>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12</v>
      </c>
      <c r="C9" s="21" t="s">
        <v>72</v>
      </c>
      <c r="D9" s="27" t="s">
        <v>13</v>
      </c>
      <c r="E9" s="27" t="s">
        <v>14</v>
      </c>
      <c r="F9" s="27" t="s">
        <v>37</v>
      </c>
      <c r="G9" s="27" t="s">
        <v>15</v>
      </c>
      <c r="H9" s="21" t="s">
        <v>0</v>
      </c>
      <c r="I9" s="21" t="s">
        <v>1</v>
      </c>
      <c r="J9" s="33" t="s">
        <v>38</v>
      </c>
    </row>
    <row r="10" spans="2:10" ht="24.6" customHeight="1">
      <c r="B10" s="45" t="s">
        <v>75</v>
      </c>
      <c r="C10" s="46"/>
      <c r="D10" s="46"/>
      <c r="E10" s="46"/>
      <c r="F10" s="24">
        <f>ROUNDDOWN(D10/1000*E10/1000,1)</f>
        <v>0</v>
      </c>
      <c r="G10" s="25" t="str">
        <f>IF(F10&gt;=4,"特大",IF(F10&gt;=2.8,"大",IF(F10&gt;=1.6,"中",IF(F10&gt;=0.2,"小","対象外"))))</f>
        <v>対象外</v>
      </c>
      <c r="H10" s="42"/>
      <c r="I10" s="42"/>
      <c r="J10" s="50"/>
    </row>
    <row r="11" spans="2:10" ht="24.6" customHeight="1">
      <c r="B11" s="47" t="s">
        <v>76</v>
      </c>
      <c r="C11" s="48"/>
      <c r="D11" s="48"/>
      <c r="E11" s="48"/>
      <c r="F11" s="24">
        <f t="shared" ref="F11:F19" si="0">ROUNDDOWN(D11/1000*E11/1000,1)</f>
        <v>0</v>
      </c>
      <c r="G11" s="4" t="str">
        <f t="shared" ref="G11:G19" si="1">IF(F11&gt;=4,"特大",IF(F11&gt;=2.8,"大",IF(F11&gt;=1.6,"中",IF(F11&gt;=0.2,"小","対象外"))))</f>
        <v>対象外</v>
      </c>
      <c r="H11" s="53"/>
      <c r="I11" s="53"/>
      <c r="J11" s="51"/>
    </row>
    <row r="12" spans="2:10" ht="24.6" customHeight="1">
      <c r="B12" s="47" t="s">
        <v>77</v>
      </c>
      <c r="C12" s="48"/>
      <c r="D12" s="48"/>
      <c r="E12" s="48"/>
      <c r="F12" s="24">
        <f t="shared" si="0"/>
        <v>0</v>
      </c>
      <c r="G12" s="4" t="str">
        <f t="shared" si="1"/>
        <v>対象外</v>
      </c>
      <c r="H12" s="53"/>
      <c r="I12" s="53"/>
      <c r="J12" s="51"/>
    </row>
    <row r="13" spans="2:10" ht="24.6" customHeight="1">
      <c r="B13" s="47" t="s">
        <v>78</v>
      </c>
      <c r="C13" s="48"/>
      <c r="D13" s="48"/>
      <c r="E13" s="48"/>
      <c r="F13" s="24">
        <f t="shared" si="0"/>
        <v>0</v>
      </c>
      <c r="G13" s="4" t="str">
        <f t="shared" si="1"/>
        <v>対象外</v>
      </c>
      <c r="H13" s="43"/>
      <c r="I13" s="53"/>
      <c r="J13" s="51"/>
    </row>
    <row r="14" spans="2:10" ht="24.6" customHeight="1">
      <c r="B14" s="47" t="s">
        <v>79</v>
      </c>
      <c r="C14" s="48"/>
      <c r="D14" s="48"/>
      <c r="E14" s="48"/>
      <c r="F14" s="24">
        <f t="shared" si="0"/>
        <v>0</v>
      </c>
      <c r="G14" s="4" t="str">
        <f t="shared" si="1"/>
        <v>対象外</v>
      </c>
      <c r="H14" s="43"/>
      <c r="I14" s="53"/>
      <c r="J14" s="51"/>
    </row>
    <row r="15" spans="2:10" ht="24.6" customHeight="1">
      <c r="B15" s="47" t="s">
        <v>80</v>
      </c>
      <c r="C15" s="48"/>
      <c r="D15" s="48"/>
      <c r="E15" s="48"/>
      <c r="F15" s="24">
        <f t="shared" si="0"/>
        <v>0</v>
      </c>
      <c r="G15" s="4" t="str">
        <f t="shared" si="1"/>
        <v>対象外</v>
      </c>
      <c r="H15" s="53"/>
      <c r="I15" s="53"/>
      <c r="J15" s="51"/>
    </row>
    <row r="16" spans="2:10" ht="24.6" customHeight="1">
      <c r="B16" s="47" t="s">
        <v>81</v>
      </c>
      <c r="C16" s="48"/>
      <c r="D16" s="48"/>
      <c r="E16" s="48"/>
      <c r="F16" s="24">
        <f>ROUNDDOWN(D16/1000*E16/1000,1)</f>
        <v>0</v>
      </c>
      <c r="G16" s="4" t="str">
        <f t="shared" si="1"/>
        <v>対象外</v>
      </c>
      <c r="H16" s="53"/>
      <c r="I16" s="53"/>
      <c r="J16" s="51"/>
    </row>
    <row r="17" spans="2:11" ht="24.6" customHeight="1">
      <c r="B17" s="47" t="s">
        <v>82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83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84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36.6" thickBot="1">
      <c r="B21" s="20" t="s">
        <v>23</v>
      </c>
      <c r="C21" s="21" t="s">
        <v>28</v>
      </c>
      <c r="D21" s="27" t="s">
        <v>40</v>
      </c>
      <c r="E21" s="21" t="s">
        <v>29</v>
      </c>
      <c r="F21" s="22" t="s">
        <v>30</v>
      </c>
    </row>
    <row r="22" spans="2:11" ht="24.6" customHeight="1">
      <c r="B22" s="23" t="s">
        <v>16</v>
      </c>
      <c r="C22" s="59" t="s">
        <v>24</v>
      </c>
      <c r="D22" s="19">
        <v>25000</v>
      </c>
      <c r="E22" s="60">
        <f>COUNTIF(G10:G19,"特大")</f>
        <v>0</v>
      </c>
      <c r="F22" s="61">
        <f>E22*D22</f>
        <v>0</v>
      </c>
    </row>
    <row r="23" spans="2:11" ht="24.6" customHeight="1">
      <c r="B23" s="12" t="s">
        <v>17</v>
      </c>
      <c r="C23" s="6" t="s">
        <v>25</v>
      </c>
      <c r="D23" s="7">
        <v>17000</v>
      </c>
      <c r="E23" s="5">
        <f>COUNTIF(G10:G19,"大")</f>
        <v>0</v>
      </c>
      <c r="F23" s="13">
        <f t="shared" ref="F23:F25" si="2">E23*D23</f>
        <v>0</v>
      </c>
    </row>
    <row r="24" spans="2:11" ht="24.6" customHeight="1">
      <c r="B24" s="12" t="s">
        <v>18</v>
      </c>
      <c r="C24" s="6" t="s">
        <v>26</v>
      </c>
      <c r="D24" s="7">
        <v>11000</v>
      </c>
      <c r="E24" s="5">
        <f>COUNTIF(G10:G19,"中")</f>
        <v>0</v>
      </c>
      <c r="F24" s="13">
        <f t="shared" si="2"/>
        <v>0</v>
      </c>
    </row>
    <row r="25" spans="2:11" ht="24.6" customHeight="1" thickBot="1">
      <c r="B25" s="12" t="s">
        <v>19</v>
      </c>
      <c r="C25" s="6" t="s">
        <v>27</v>
      </c>
      <c r="D25" s="57">
        <v>7000</v>
      </c>
      <c r="E25" s="31">
        <f>COUNTIF(G10:G19,"小")</f>
        <v>0</v>
      </c>
      <c r="F25" s="32">
        <f t="shared" si="2"/>
        <v>0</v>
      </c>
    </row>
    <row r="26" spans="2:11" ht="24.6" customHeight="1" thickBot="1">
      <c r="B26" s="14"/>
      <c r="C26" s="56"/>
      <c r="D26" s="63" t="s">
        <v>35</v>
      </c>
      <c r="E26" s="64">
        <f>SUM(E22:E25)</f>
        <v>0</v>
      </c>
      <c r="F26" s="58">
        <f>SUM(F22:F25)</f>
        <v>0</v>
      </c>
    </row>
    <row r="27" spans="2:11" ht="24.6" customHeight="1">
      <c r="B27" s="30"/>
      <c r="C27" s="30"/>
    </row>
    <row r="28" spans="2:11" ht="24.6" customHeight="1" thickBot="1">
      <c r="B28" s="3" t="s">
        <v>32</v>
      </c>
      <c r="E28" s="8" t="s">
        <v>86</v>
      </c>
      <c r="F28" s="9"/>
    </row>
    <row r="29" spans="2:11" ht="37.799999999999997" thickBot="1">
      <c r="B29" s="20" t="s">
        <v>11</v>
      </c>
      <c r="C29" s="21" t="s">
        <v>33</v>
      </c>
      <c r="D29" s="27" t="s">
        <v>39</v>
      </c>
      <c r="E29" s="36" t="s">
        <v>73</v>
      </c>
      <c r="F29" s="21" t="s">
        <v>30</v>
      </c>
      <c r="G29" s="21" t="s">
        <v>0</v>
      </c>
      <c r="H29" s="22" t="s">
        <v>34</v>
      </c>
    </row>
    <row r="30" spans="2:11" ht="24.6" customHeight="1">
      <c r="B30" s="45">
        <v>1</v>
      </c>
      <c r="C30" s="42"/>
      <c r="D30" s="67" t="str">
        <f>IF(C30&lt;&gt;"",1600,"")</f>
        <v/>
      </c>
      <c r="E30" s="39"/>
      <c r="F30" s="19">
        <f>IFERROR(D30*E30,0)</f>
        <v>0</v>
      </c>
      <c r="G30" s="42"/>
      <c r="H30" s="70"/>
    </row>
    <row r="31" spans="2:11" ht="24.6" customHeight="1">
      <c r="B31" s="47">
        <v>2</v>
      </c>
      <c r="C31" s="53"/>
      <c r="D31" s="67" t="str">
        <f t="shared" ref="D31:D38" si="3">IF(C31&lt;&gt;"",1600,"")</f>
        <v/>
      </c>
      <c r="E31" s="40"/>
      <c r="F31" s="19">
        <f t="shared" ref="F31:F39" si="4">IFERROR(D31*E31,0)</f>
        <v>0</v>
      </c>
      <c r="G31" s="53"/>
      <c r="H31" s="69"/>
      <c r="K31" s="37"/>
    </row>
    <row r="32" spans="2:11" ht="24.6" customHeight="1">
      <c r="B32" s="47">
        <v>3</v>
      </c>
      <c r="C32" s="53"/>
      <c r="D32" s="67" t="str">
        <f t="shared" si="3"/>
        <v/>
      </c>
      <c r="E32" s="40"/>
      <c r="F32" s="19">
        <f t="shared" si="4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3"/>
        <v/>
      </c>
      <c r="E33" s="40"/>
      <c r="F33" s="19">
        <f t="shared" si="4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3"/>
        <v/>
      </c>
      <c r="E34" s="40"/>
      <c r="F34" s="19">
        <f t="shared" si="4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3"/>
        <v/>
      </c>
      <c r="E35" s="40"/>
      <c r="F35" s="19">
        <f t="shared" si="4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3"/>
        <v/>
      </c>
      <c r="E36" s="40"/>
      <c r="F36" s="19">
        <f t="shared" si="4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3"/>
        <v/>
      </c>
      <c r="E37" s="40"/>
      <c r="F37" s="19">
        <f t="shared" si="4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3"/>
        <v/>
      </c>
      <c r="E38" s="40"/>
      <c r="F38" s="19">
        <f t="shared" si="4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4"/>
        <v>0</v>
      </c>
      <c r="G39" s="44"/>
      <c r="H39" s="52"/>
    </row>
    <row r="40" spans="2:11" ht="24.6" customHeight="1" thickBot="1">
      <c r="B40" s="29"/>
      <c r="D40" s="62" t="s">
        <v>35</v>
      </c>
      <c r="E40" s="55">
        <f>ROUNDDOWN(SUM(E30:E39),0)</f>
        <v>0</v>
      </c>
      <c r="F40" s="54">
        <f>E40*1600</f>
        <v>0</v>
      </c>
      <c r="G40" s="30"/>
      <c r="H40" s="16"/>
    </row>
    <row r="41" spans="2:11" ht="24.6" customHeight="1">
      <c r="E41" s="8"/>
      <c r="F41" s="9"/>
      <c r="G41" s="15"/>
      <c r="H41" s="16"/>
    </row>
    <row r="42" spans="2:11" ht="31.8" customHeight="1" thickBot="1">
      <c r="B42" s="2"/>
    </row>
    <row r="43" spans="2:11" ht="40.049999999999997" customHeight="1">
      <c r="B43" s="94" t="s">
        <v>63</v>
      </c>
      <c r="C43" s="95"/>
      <c r="D43" s="96" t="s">
        <v>62</v>
      </c>
      <c r="E43" s="90"/>
      <c r="F43" s="90"/>
      <c r="G43" s="90"/>
      <c r="H43" s="90"/>
      <c r="I43" s="90"/>
      <c r="J43" s="91"/>
    </row>
    <row r="44" spans="2:11" ht="56.4" customHeight="1">
      <c r="B44" s="73" t="s">
        <v>71</v>
      </c>
      <c r="C44" s="34" t="s">
        <v>7</v>
      </c>
      <c r="D44" s="76" t="s">
        <v>10</v>
      </c>
      <c r="E44" s="77"/>
      <c r="F44" s="77"/>
      <c r="G44" s="77"/>
      <c r="H44" s="77"/>
      <c r="I44" s="77"/>
      <c r="J44" s="78"/>
    </row>
    <row r="45" spans="2:11" ht="28.2" customHeight="1">
      <c r="B45" s="74"/>
      <c r="C45" s="34" t="s">
        <v>8</v>
      </c>
      <c r="D45" s="79"/>
      <c r="E45" s="80"/>
      <c r="F45" s="80"/>
      <c r="G45" s="80"/>
      <c r="H45" s="80"/>
      <c r="I45" s="80"/>
      <c r="J45" s="81"/>
    </row>
    <row r="46" spans="2:11" ht="49.95" customHeight="1">
      <c r="B46" s="74"/>
      <c r="C46" s="34" t="s">
        <v>9</v>
      </c>
      <c r="D46" s="82"/>
      <c r="E46" s="83"/>
      <c r="F46" s="83"/>
      <c r="G46" s="83"/>
      <c r="H46" s="83"/>
      <c r="I46" s="83"/>
      <c r="J46" s="84"/>
    </row>
    <row r="47" spans="2:11" ht="49.95" customHeight="1" thickBot="1">
      <c r="B47" s="75"/>
      <c r="C47" s="35" t="s">
        <v>31</v>
      </c>
      <c r="D47" s="85"/>
      <c r="E47" s="86"/>
      <c r="F47" s="86"/>
      <c r="G47" s="86"/>
      <c r="H47" s="86"/>
      <c r="I47" s="86"/>
      <c r="J47" s="87"/>
    </row>
    <row r="48" spans="2:11" ht="13.05" customHeight="1"/>
  </sheetData>
  <mergeCells count="11">
    <mergeCell ref="B3:B4"/>
    <mergeCell ref="D3:J3"/>
    <mergeCell ref="D4:J4"/>
    <mergeCell ref="B6:C6"/>
    <mergeCell ref="B43:C43"/>
    <mergeCell ref="D43:J43"/>
    <mergeCell ref="B44:B47"/>
    <mergeCell ref="D44:J44"/>
    <mergeCell ref="D45:J45"/>
    <mergeCell ref="D46:J46"/>
    <mergeCell ref="D47:J47"/>
  </mergeCells>
  <phoneticPr fontId="4"/>
  <dataValidations count="1">
    <dataValidation type="list" allowBlank="1" showInputMessage="1" showErrorMessage="1" sqref="C10:C19" xr:uid="{2BAF375A-CD2B-4640-9061-BCD1D0D5F26E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8929-92E8-48C9-88F3-D16CE03EA0A4}">
  <sheetPr>
    <pageSetUpPr fitToPage="1"/>
  </sheetPr>
  <dimension ref="B1:K48"/>
  <sheetViews>
    <sheetView view="pageBreakPreview" topLeftCell="A40" zoomScaleNormal="94" zoomScaleSheetLayoutView="100" workbookViewId="0">
      <selection activeCell="F26" sqref="F26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4.09765625" bestFit="1" customWidth="1"/>
    <col min="5" max="5" width="14.8984375" customWidth="1"/>
    <col min="6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88" t="s">
        <v>4</v>
      </c>
      <c r="C3" s="17" t="s">
        <v>5</v>
      </c>
      <c r="D3" s="90" t="s">
        <v>47</v>
      </c>
      <c r="E3" s="90"/>
      <c r="F3" s="90"/>
      <c r="G3" s="90"/>
      <c r="H3" s="90"/>
      <c r="I3" s="90"/>
      <c r="J3" s="91"/>
    </row>
    <row r="4" spans="2:10" ht="49.95" customHeight="1" thickBot="1">
      <c r="B4" s="89"/>
      <c r="C4" s="18" t="s">
        <v>6</v>
      </c>
      <c r="D4" s="86" t="s">
        <v>48</v>
      </c>
      <c r="E4" s="86"/>
      <c r="F4" s="86"/>
      <c r="G4" s="86"/>
      <c r="H4" s="86"/>
      <c r="I4" s="86"/>
      <c r="J4" s="87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92" t="s">
        <v>36</v>
      </c>
      <c r="C6" s="93"/>
      <c r="D6" s="71">
        <f>IF(F26+F40&gt;=100000,100000,F26+F40)</f>
        <v>100000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12</v>
      </c>
      <c r="C9" s="21" t="s">
        <v>72</v>
      </c>
      <c r="D9" s="27" t="s">
        <v>13</v>
      </c>
      <c r="E9" s="27" t="s">
        <v>14</v>
      </c>
      <c r="F9" s="27" t="s">
        <v>37</v>
      </c>
      <c r="G9" s="27" t="s">
        <v>15</v>
      </c>
      <c r="H9" s="21" t="s">
        <v>0</v>
      </c>
      <c r="I9" s="21" t="s">
        <v>1</v>
      </c>
      <c r="J9" s="33" t="s">
        <v>38</v>
      </c>
    </row>
    <row r="10" spans="2:10" ht="24.6" customHeight="1">
      <c r="B10" s="45" t="s">
        <v>64</v>
      </c>
      <c r="C10" s="46" t="s">
        <v>20</v>
      </c>
      <c r="D10" s="46">
        <v>1467</v>
      </c>
      <c r="E10" s="46">
        <v>2004</v>
      </c>
      <c r="F10" s="24">
        <f>ROUNDDOWN(D10/1000*E10/1000,1)</f>
        <v>2.9</v>
      </c>
      <c r="G10" s="25" t="str">
        <f>IF(F10&gt;=4,"特大",IF(F10&gt;=2.8,"大",IF(F10&gt;=1.6,"中",IF(F10&gt;=0.2,"小","対象外"))))</f>
        <v>大</v>
      </c>
      <c r="H10" s="42" t="s">
        <v>50</v>
      </c>
      <c r="I10" s="42" t="s">
        <v>52</v>
      </c>
      <c r="J10" s="50">
        <v>1.45</v>
      </c>
    </row>
    <row r="11" spans="2:10" ht="24.6" customHeight="1">
      <c r="B11" s="47" t="s">
        <v>65</v>
      </c>
      <c r="C11" s="48" t="s">
        <v>21</v>
      </c>
      <c r="D11" s="48">
        <v>1467</v>
      </c>
      <c r="E11" s="48">
        <v>2004</v>
      </c>
      <c r="F11" s="24">
        <f t="shared" ref="F11:F19" si="0">ROUNDDOWN(D11/1000*E11/1000,1)</f>
        <v>2.9</v>
      </c>
      <c r="G11" s="4" t="str">
        <f t="shared" ref="G11:G19" si="1">IF(F11&gt;=4,"特大",IF(F11&gt;=2.8,"大",IF(F11&gt;=1.6,"中",IF(F11&gt;=0.2,"小","対象外"))))</f>
        <v>大</v>
      </c>
      <c r="H11" s="53" t="s">
        <v>51</v>
      </c>
      <c r="I11" s="53" t="s">
        <v>54</v>
      </c>
      <c r="J11" s="51">
        <v>1.6</v>
      </c>
    </row>
    <row r="12" spans="2:10" ht="24.6" customHeight="1">
      <c r="B12" s="47" t="s">
        <v>66</v>
      </c>
      <c r="C12" s="48" t="s">
        <v>22</v>
      </c>
      <c r="D12" s="48">
        <v>709</v>
      </c>
      <c r="E12" s="48">
        <v>900</v>
      </c>
      <c r="F12" s="24">
        <f t="shared" si="0"/>
        <v>0.6</v>
      </c>
      <c r="G12" s="4" t="str">
        <f t="shared" si="1"/>
        <v>小</v>
      </c>
      <c r="H12" s="53" t="s">
        <v>60</v>
      </c>
      <c r="I12" s="53" t="s">
        <v>56</v>
      </c>
      <c r="J12" s="51">
        <v>1.9</v>
      </c>
    </row>
    <row r="13" spans="2:10" ht="24.6" customHeight="1">
      <c r="B13" s="47" t="s">
        <v>67</v>
      </c>
      <c r="C13" s="48" t="s">
        <v>21</v>
      </c>
      <c r="D13" s="48">
        <v>1569</v>
      </c>
      <c r="E13" s="48">
        <v>503</v>
      </c>
      <c r="F13" s="24">
        <f t="shared" si="0"/>
        <v>0.7</v>
      </c>
      <c r="G13" s="4" t="str">
        <f t="shared" si="1"/>
        <v>小</v>
      </c>
      <c r="H13" s="43" t="s">
        <v>49</v>
      </c>
      <c r="I13" s="53" t="s">
        <v>55</v>
      </c>
      <c r="J13" s="51">
        <v>1.6</v>
      </c>
    </row>
    <row r="14" spans="2:10" ht="24.6" customHeight="1">
      <c r="B14" s="47" t="s">
        <v>68</v>
      </c>
      <c r="C14" s="48" t="s">
        <v>21</v>
      </c>
      <c r="D14" s="48">
        <v>2620</v>
      </c>
      <c r="E14" s="48">
        <v>1760</v>
      </c>
      <c r="F14" s="24">
        <f t="shared" si="0"/>
        <v>4.5999999999999996</v>
      </c>
      <c r="G14" s="4" t="str">
        <f t="shared" si="1"/>
        <v>特大</v>
      </c>
      <c r="H14" s="43" t="s">
        <v>49</v>
      </c>
      <c r="I14" s="53" t="s">
        <v>55</v>
      </c>
      <c r="J14" s="51">
        <v>1.6</v>
      </c>
    </row>
    <row r="15" spans="2:10" ht="24.6" customHeight="1">
      <c r="B15" s="47" t="s">
        <v>69</v>
      </c>
      <c r="C15" s="48" t="s">
        <v>20</v>
      </c>
      <c r="D15" s="48">
        <v>2620</v>
      </c>
      <c r="E15" s="48">
        <v>1410</v>
      </c>
      <c r="F15" s="24">
        <f t="shared" si="0"/>
        <v>3.6</v>
      </c>
      <c r="G15" s="4" t="str">
        <f t="shared" si="1"/>
        <v>大</v>
      </c>
      <c r="H15" s="53" t="s">
        <v>51</v>
      </c>
      <c r="I15" s="53" t="s">
        <v>53</v>
      </c>
      <c r="J15" s="51">
        <v>1.45</v>
      </c>
    </row>
    <row r="16" spans="2:10" ht="24.6" customHeight="1">
      <c r="B16" s="47" t="s">
        <v>70</v>
      </c>
      <c r="C16" s="48" t="s">
        <v>20</v>
      </c>
      <c r="D16" s="48">
        <v>2620</v>
      </c>
      <c r="E16" s="48">
        <v>800</v>
      </c>
      <c r="F16" s="66">
        <f t="shared" si="0"/>
        <v>2</v>
      </c>
      <c r="G16" s="4" t="str">
        <f t="shared" si="1"/>
        <v>中</v>
      </c>
      <c r="H16" s="53" t="s">
        <v>51</v>
      </c>
      <c r="I16" s="53" t="s">
        <v>53</v>
      </c>
      <c r="J16" s="51">
        <v>1.45</v>
      </c>
    </row>
    <row r="17" spans="2:11" ht="24.6" customHeight="1">
      <c r="B17" s="47" t="s">
        <v>82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83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84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54.6" thickBot="1">
      <c r="B21" s="20" t="s">
        <v>23</v>
      </c>
      <c r="C21" s="21" t="s">
        <v>28</v>
      </c>
      <c r="D21" s="27" t="s">
        <v>40</v>
      </c>
      <c r="E21" s="27" t="s">
        <v>85</v>
      </c>
      <c r="F21" s="22" t="s">
        <v>30</v>
      </c>
    </row>
    <row r="22" spans="2:11" ht="24.6" customHeight="1">
      <c r="B22" s="23" t="s">
        <v>16</v>
      </c>
      <c r="C22" s="59" t="s">
        <v>24</v>
      </c>
      <c r="D22" s="19">
        <v>25000</v>
      </c>
      <c r="E22" s="60">
        <f>COUNTIF(G10:G19,"特大")</f>
        <v>1</v>
      </c>
      <c r="F22" s="61">
        <f>E22*D22</f>
        <v>25000</v>
      </c>
    </row>
    <row r="23" spans="2:11" ht="24.6" customHeight="1">
      <c r="B23" s="12" t="s">
        <v>17</v>
      </c>
      <c r="C23" s="6" t="s">
        <v>25</v>
      </c>
      <c r="D23" s="7">
        <v>17000</v>
      </c>
      <c r="E23" s="5">
        <f>COUNTIF(G10:G19,"大")</f>
        <v>3</v>
      </c>
      <c r="F23" s="61">
        <f>E23*D23</f>
        <v>51000</v>
      </c>
    </row>
    <row r="24" spans="2:11" ht="24.6" customHeight="1">
      <c r="B24" s="12" t="s">
        <v>18</v>
      </c>
      <c r="C24" s="6" t="s">
        <v>26</v>
      </c>
      <c r="D24" s="7">
        <v>11000</v>
      </c>
      <c r="E24" s="5">
        <f>COUNTIF(G10:G19,"中")</f>
        <v>1</v>
      </c>
      <c r="F24" s="61">
        <f>E24*D24</f>
        <v>11000</v>
      </c>
    </row>
    <row r="25" spans="2:11" ht="24.6" customHeight="1" thickBot="1">
      <c r="B25" s="12" t="s">
        <v>19</v>
      </c>
      <c r="C25" s="6" t="s">
        <v>27</v>
      </c>
      <c r="D25" s="57">
        <v>7000</v>
      </c>
      <c r="E25" s="31">
        <f>COUNTIF(G10:G19,"小")</f>
        <v>2</v>
      </c>
      <c r="F25" s="61">
        <f>E25*D25</f>
        <v>14000</v>
      </c>
    </row>
    <row r="26" spans="2:11" ht="24.6" customHeight="1" thickBot="1">
      <c r="B26" s="14"/>
      <c r="C26" s="56"/>
      <c r="D26" s="63" t="s">
        <v>35</v>
      </c>
      <c r="E26" s="64">
        <f>SUM(E22:E25)</f>
        <v>7</v>
      </c>
      <c r="F26" s="58">
        <f>SUM(F22:F25)</f>
        <v>101000</v>
      </c>
    </row>
    <row r="27" spans="2:11" ht="24.6" customHeight="1">
      <c r="B27" s="30"/>
      <c r="C27" s="30"/>
    </row>
    <row r="28" spans="2:11" ht="24.6" customHeight="1" thickBot="1">
      <c r="B28" s="3" t="s">
        <v>32</v>
      </c>
      <c r="E28" s="8" t="s">
        <v>74</v>
      </c>
      <c r="F28" s="9"/>
    </row>
    <row r="29" spans="2:11" ht="37.799999999999997" thickBot="1">
      <c r="B29" s="20" t="s">
        <v>11</v>
      </c>
      <c r="C29" s="21" t="s">
        <v>33</v>
      </c>
      <c r="D29" s="27" t="s">
        <v>39</v>
      </c>
      <c r="E29" s="36" t="s">
        <v>73</v>
      </c>
      <c r="F29" s="21" t="s">
        <v>30</v>
      </c>
      <c r="G29" s="21" t="s">
        <v>0</v>
      </c>
      <c r="H29" s="22" t="s">
        <v>34</v>
      </c>
    </row>
    <row r="30" spans="2:11" ht="24.6" customHeight="1">
      <c r="B30" s="45">
        <v>1</v>
      </c>
      <c r="C30" s="42" t="s">
        <v>57</v>
      </c>
      <c r="D30" s="67">
        <f>IF(C30&lt;&gt;"",1600,"")</f>
        <v>1600</v>
      </c>
      <c r="E30" s="39">
        <v>13</v>
      </c>
      <c r="F30" s="19">
        <f>IFERROR(D30*E30,0)</f>
        <v>20800</v>
      </c>
      <c r="G30" s="42" t="s">
        <v>51</v>
      </c>
      <c r="H30" s="70" t="s">
        <v>61</v>
      </c>
    </row>
    <row r="31" spans="2:11" ht="24.6" customHeight="1">
      <c r="B31" s="47">
        <v>2</v>
      </c>
      <c r="C31" s="53" t="s">
        <v>58</v>
      </c>
      <c r="D31" s="67">
        <f t="shared" ref="D31:D38" si="2">IF(C31&lt;&gt;"",1600,"")</f>
        <v>1600</v>
      </c>
      <c r="E31" s="40">
        <v>7.6</v>
      </c>
      <c r="F31" s="19">
        <f t="shared" ref="F31:F39" si="3">IFERROR(D31*E31,0)</f>
        <v>12160</v>
      </c>
      <c r="G31" s="53" t="s">
        <v>50</v>
      </c>
      <c r="H31" s="69" t="s">
        <v>59</v>
      </c>
      <c r="K31" s="37"/>
    </row>
    <row r="32" spans="2:11" ht="24.6" customHeight="1">
      <c r="B32" s="47">
        <v>3</v>
      </c>
      <c r="C32" s="53"/>
      <c r="D32" s="67" t="str">
        <f t="shared" si="2"/>
        <v/>
      </c>
      <c r="E32" s="40"/>
      <c r="F32" s="19">
        <f t="shared" si="3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2"/>
        <v/>
      </c>
      <c r="E33" s="40"/>
      <c r="F33" s="19">
        <f t="shared" si="3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2"/>
        <v/>
      </c>
      <c r="E34" s="40"/>
      <c r="F34" s="19">
        <f t="shared" si="3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2"/>
        <v/>
      </c>
      <c r="E35" s="40"/>
      <c r="F35" s="19">
        <f t="shared" si="3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2"/>
        <v/>
      </c>
      <c r="E36" s="40"/>
      <c r="F36" s="19">
        <f t="shared" si="3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2"/>
        <v/>
      </c>
      <c r="E37" s="40"/>
      <c r="F37" s="19">
        <f t="shared" si="3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2"/>
        <v/>
      </c>
      <c r="E38" s="40"/>
      <c r="F38" s="19">
        <f t="shared" si="3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3"/>
        <v>0</v>
      </c>
      <c r="G39" s="44"/>
      <c r="H39" s="52"/>
    </row>
    <row r="40" spans="2:11" ht="24.6" customHeight="1" thickBot="1">
      <c r="B40" s="29"/>
      <c r="D40" s="62" t="s">
        <v>41</v>
      </c>
      <c r="E40" s="55">
        <f>SUM(E30:E39)</f>
        <v>20.6</v>
      </c>
      <c r="F40" s="54">
        <f>SUM(F30:F39)</f>
        <v>32960</v>
      </c>
      <c r="G40" s="30"/>
      <c r="H40" s="16"/>
    </row>
    <row r="41" spans="2:11" ht="24.6" customHeight="1">
      <c r="B41" s="30"/>
      <c r="E41" s="8"/>
      <c r="F41" s="9"/>
      <c r="G41" s="15"/>
      <c r="H41" s="16"/>
    </row>
    <row r="42" spans="2:11" ht="13.05" customHeight="1" thickBot="1">
      <c r="B42" s="2"/>
    </row>
    <row r="43" spans="2:11" ht="40.049999999999997" customHeight="1">
      <c r="B43" s="94" t="s">
        <v>63</v>
      </c>
      <c r="C43" s="95"/>
      <c r="D43" s="96" t="s">
        <v>42</v>
      </c>
      <c r="E43" s="90"/>
      <c r="F43" s="90"/>
      <c r="G43" s="90"/>
      <c r="H43" s="90"/>
      <c r="I43" s="90"/>
      <c r="J43" s="91"/>
    </row>
    <row r="44" spans="2:11" ht="56.4" customHeight="1">
      <c r="B44" s="73" t="s">
        <v>71</v>
      </c>
      <c r="C44" s="34" t="s">
        <v>7</v>
      </c>
      <c r="D44" s="76" t="s">
        <v>43</v>
      </c>
      <c r="E44" s="77"/>
      <c r="F44" s="77"/>
      <c r="G44" s="77"/>
      <c r="H44" s="77"/>
      <c r="I44" s="77"/>
      <c r="J44" s="78"/>
    </row>
    <row r="45" spans="2:11" ht="28.2" customHeight="1">
      <c r="B45" s="74"/>
      <c r="C45" s="34" t="s">
        <v>8</v>
      </c>
      <c r="D45" s="79" t="s">
        <v>44</v>
      </c>
      <c r="E45" s="80"/>
      <c r="F45" s="80"/>
      <c r="G45" s="80"/>
      <c r="H45" s="80"/>
      <c r="I45" s="80"/>
      <c r="J45" s="81"/>
    </row>
    <row r="46" spans="2:11" ht="49.95" customHeight="1">
      <c r="B46" s="74"/>
      <c r="C46" s="34" t="s">
        <v>9</v>
      </c>
      <c r="D46" s="82" t="s">
        <v>45</v>
      </c>
      <c r="E46" s="83"/>
      <c r="F46" s="83"/>
      <c r="G46" s="83"/>
      <c r="H46" s="83"/>
      <c r="I46" s="83"/>
      <c r="J46" s="84"/>
    </row>
    <row r="47" spans="2:11" ht="49.95" customHeight="1" thickBot="1">
      <c r="B47" s="75"/>
      <c r="C47" s="35" t="s">
        <v>31</v>
      </c>
      <c r="D47" s="85" t="s">
        <v>46</v>
      </c>
      <c r="E47" s="86"/>
      <c r="F47" s="86"/>
      <c r="G47" s="86"/>
      <c r="H47" s="86"/>
      <c r="I47" s="86"/>
      <c r="J47" s="87"/>
    </row>
    <row r="48" spans="2:11" ht="13.05" customHeight="1"/>
  </sheetData>
  <mergeCells count="11">
    <mergeCell ref="B44:B47"/>
    <mergeCell ref="B43:C43"/>
    <mergeCell ref="B3:B4"/>
    <mergeCell ref="B6:C6"/>
    <mergeCell ref="D46:J46"/>
    <mergeCell ref="D47:J47"/>
    <mergeCell ref="D4:J4"/>
    <mergeCell ref="D3:J3"/>
    <mergeCell ref="D43:J43"/>
    <mergeCell ref="D44:J44"/>
    <mergeCell ref="D45:J45"/>
  </mergeCells>
  <phoneticPr fontId="4"/>
  <dataValidations count="1">
    <dataValidation type="list" allowBlank="1" showInputMessage="1" showErrorMessage="1" sqref="C10:C19" xr:uid="{D216B62C-352F-4838-A63B-0B807F0F80A3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算定シート</vt:lpstr>
      <vt:lpstr>算定シート【記入例】</vt:lpstr>
      <vt:lpstr>算定シート!Print_Area</vt:lpstr>
      <vt:lpstr>算定シート【記入例】!Print_Area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 NAGASHIMA</dc:creator>
  <cp:lastModifiedBy>35939金田美智</cp:lastModifiedBy>
  <cp:revision>3</cp:revision>
  <cp:lastPrinted>2026-04-21T04:25:14Z</cp:lastPrinted>
  <dcterms:created xsi:type="dcterms:W3CDTF">2026-02-27T02:01:22Z</dcterms:created>
  <dcterms:modified xsi:type="dcterms:W3CDTF">2026-07-01T06:15:17Z</dcterms:modified>
  <cp:version>10.115.195.56097</cp:version>
</cp:coreProperties>
</file>